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8595" windowHeight="5445"/>
  </bookViews>
  <sheets>
    <sheet name="ETE" sheetId="2" r:id="rId1"/>
    <sheet name="FIR" sheetId="1" r:id="rId2"/>
    <sheet name="DEE" sheetId="3" r:id="rId3"/>
    <sheet name="AE,MC,FE" sheetId="4" r:id="rId4"/>
    <sheet name="RUD" sheetId="5" r:id="rId5"/>
    <sheet name="Sheet1" sheetId="6" r:id="rId6"/>
  </sheets>
  <calcPr calcId="125725"/>
</workbook>
</file>

<file path=xl/calcChain.xml><?xml version="1.0" encoding="utf-8"?>
<calcChain xmlns="http://schemas.openxmlformats.org/spreadsheetml/2006/main">
  <c r="B9" i="3"/>
  <c r="C9" s="1"/>
  <c r="C27" i="2"/>
  <c r="C24" s="1"/>
  <c r="C8"/>
  <c r="D9" i="3" l="1"/>
  <c r="D5" s="1"/>
  <c r="C14" i="1" s="1"/>
  <c r="C12" s="1"/>
  <c r="C22" i="2" s="1"/>
  <c r="C20" s="1"/>
  <c r="C32" s="1"/>
  <c r="C5" i="3"/>
  <c r="B5"/>
  <c r="C7" i="1" s="1"/>
  <c r="C5" s="1"/>
  <c r="C6" i="2" s="1"/>
  <c r="C4" s="1"/>
  <c r="C16" s="1"/>
  <c r="C15" l="1"/>
  <c r="E15"/>
  <c r="C31"/>
  <c r="E31"/>
</calcChain>
</file>

<file path=xl/sharedStrings.xml><?xml version="1.0" encoding="utf-8"?>
<sst xmlns="http://schemas.openxmlformats.org/spreadsheetml/2006/main" count="99" uniqueCount="52">
  <si>
    <t xml:space="preserve">Food intake rate </t>
  </si>
  <si>
    <t>DEE</t>
  </si>
  <si>
    <t>FE</t>
  </si>
  <si>
    <t>MC</t>
  </si>
  <si>
    <t>AE</t>
  </si>
  <si>
    <t>Assimilation efficiency</t>
  </si>
  <si>
    <t>Moisture content</t>
  </si>
  <si>
    <t>Food energy</t>
  </si>
  <si>
    <t>Daily energy expenditure</t>
  </si>
  <si>
    <t>g fresh weight/d</t>
  </si>
  <si>
    <t>kJ/d</t>
  </si>
  <si>
    <t>kJ/dry g</t>
  </si>
  <si>
    <t>%</t>
  </si>
  <si>
    <t>FIR</t>
  </si>
  <si>
    <t>Estimated theoretical exposure</t>
  </si>
  <si>
    <t>ETE</t>
  </si>
  <si>
    <t>Body weight</t>
  </si>
  <si>
    <t>BW</t>
  </si>
  <si>
    <t>Concentration in fresh diet</t>
  </si>
  <si>
    <t>C</t>
  </si>
  <si>
    <t>PT</t>
  </si>
  <si>
    <t>Fraction diet obtained in treated area</t>
  </si>
  <si>
    <t>mg/kg bw/d</t>
  </si>
  <si>
    <t>g fresh weight / d</t>
  </si>
  <si>
    <t xml:space="preserve">g </t>
  </si>
  <si>
    <t>mg/kg</t>
  </si>
  <si>
    <t>-</t>
  </si>
  <si>
    <t>log a</t>
  </si>
  <si>
    <t>b</t>
  </si>
  <si>
    <t>log BW</t>
  </si>
  <si>
    <t>kJ</t>
  </si>
  <si>
    <t>Passerines</t>
  </si>
  <si>
    <t>D</t>
  </si>
  <si>
    <t>RUD</t>
  </si>
  <si>
    <t>Dosage</t>
  </si>
  <si>
    <t>Residue unit dose</t>
  </si>
  <si>
    <t>E/T</t>
  </si>
  <si>
    <t>Toxicity = LD50</t>
  </si>
  <si>
    <t>Exposure = ETE</t>
  </si>
  <si>
    <t>T</t>
  </si>
  <si>
    <t>non-passerines</t>
  </si>
  <si>
    <t>mammals</t>
  </si>
  <si>
    <t>passerines</t>
  </si>
  <si>
    <t>insect eating 20 gram passerine bird exposure 1 or 2 liter (LD50 is 410 mg/kg BW)</t>
  </si>
  <si>
    <t>Food intake rate bird</t>
  </si>
  <si>
    <t>Food intake rate mammal</t>
  </si>
  <si>
    <t>Risk quotient bird</t>
  </si>
  <si>
    <t>Bird</t>
  </si>
  <si>
    <t>Mammal</t>
  </si>
  <si>
    <t>T/E</t>
  </si>
  <si>
    <t>kg/ha</t>
  </si>
  <si>
    <t>v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</si>
</sst>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164" fontId="1" fillId="0" borderId="0" xfId="0" applyNumberFormat="1" applyFont="1"/>
    <xf numFmtId="165" fontId="1" fillId="0" borderId="0" xfId="0" applyNumberFormat="1" applyFont="1"/>
    <xf numFmtId="0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0</xdr:row>
      <xdr:rowOff>9525</xdr:rowOff>
    </xdr:from>
    <xdr:to>
      <xdr:col>17</xdr:col>
      <xdr:colOff>381940</xdr:colOff>
      <xdr:row>13</xdr:row>
      <xdr:rowOff>48063</xdr:rowOff>
    </xdr:to>
    <xdr:pic>
      <xdr:nvPicPr>
        <xdr:cNvPr id="2" name="Picture 1" descr="Snapshot(2)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00425" y="9525"/>
          <a:ext cx="6735115" cy="31341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0</xdr:row>
      <xdr:rowOff>0</xdr:rowOff>
    </xdr:from>
    <xdr:to>
      <xdr:col>17</xdr:col>
      <xdr:colOff>29510</xdr:colOff>
      <xdr:row>14</xdr:row>
      <xdr:rowOff>105249</xdr:rowOff>
    </xdr:to>
    <xdr:pic>
      <xdr:nvPicPr>
        <xdr:cNvPr id="2" name="Picture 1" descr="Snapshot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95700" y="0"/>
          <a:ext cx="6697010" cy="3391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0</xdr:row>
      <xdr:rowOff>0</xdr:rowOff>
    </xdr:from>
    <xdr:to>
      <xdr:col>16</xdr:col>
      <xdr:colOff>77105</xdr:colOff>
      <xdr:row>4</xdr:row>
      <xdr:rowOff>104983</xdr:rowOff>
    </xdr:to>
    <xdr:pic>
      <xdr:nvPicPr>
        <xdr:cNvPr id="3" name="Picture 2" descr="Snapshot(5)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52800" y="0"/>
          <a:ext cx="6477905" cy="1486108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238125</xdr:colOff>
      <xdr:row>7</xdr:row>
      <xdr:rowOff>161925</xdr:rowOff>
    </xdr:from>
    <xdr:to>
      <xdr:col>16</xdr:col>
      <xdr:colOff>181903</xdr:colOff>
      <xdr:row>19</xdr:row>
      <xdr:rowOff>152751</xdr:rowOff>
    </xdr:to>
    <xdr:pic>
      <xdr:nvPicPr>
        <xdr:cNvPr id="4" name="Picture 3" descr="Snapshot(6)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76725" y="1495425"/>
          <a:ext cx="6649378" cy="25149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372378</xdr:colOff>
      <xdr:row>16</xdr:row>
      <xdr:rowOff>95689</xdr:rowOff>
    </xdr:to>
    <xdr:pic>
      <xdr:nvPicPr>
        <xdr:cNvPr id="3" name="Picture 2" descr="Snapshot(8)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468378" cy="3143689"/>
        </a:xfrm>
        <a:prstGeom prst="rect">
          <a:avLst/>
        </a:prstGeom>
      </xdr:spPr>
    </xdr:pic>
    <xdr:clientData/>
  </xdr:twoCellAnchor>
  <xdr:twoCellAnchor editAs="oneCell">
    <xdr:from>
      <xdr:col>10</xdr:col>
      <xdr:colOff>257175</xdr:colOff>
      <xdr:row>0</xdr:row>
      <xdr:rowOff>142875</xdr:rowOff>
    </xdr:from>
    <xdr:to>
      <xdr:col>20</xdr:col>
      <xdr:colOff>581922</xdr:colOff>
      <xdr:row>16</xdr:row>
      <xdr:rowOff>95669</xdr:rowOff>
    </xdr:to>
    <xdr:pic>
      <xdr:nvPicPr>
        <xdr:cNvPr id="4" name="Picture 3" descr="Snapshot(7)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53175" y="142875"/>
          <a:ext cx="6420747" cy="30007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439063</xdr:colOff>
      <xdr:row>27</xdr:row>
      <xdr:rowOff>67403</xdr:rowOff>
    </xdr:to>
    <xdr:pic>
      <xdr:nvPicPr>
        <xdr:cNvPr id="3" name="Picture 2" descr="Snapshot(9)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535063" cy="5210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workbookViewId="0">
      <selection activeCell="C12" sqref="C12"/>
    </sheetView>
  </sheetViews>
  <sheetFormatPr defaultRowHeight="15"/>
  <cols>
    <col min="1" max="1" width="36" customWidth="1"/>
    <col min="2" max="2" width="10.42578125" customWidth="1"/>
  </cols>
  <sheetData>
    <row r="1" spans="1:5" ht="18.75">
      <c r="A1" s="4" t="s">
        <v>43</v>
      </c>
      <c r="B1" s="2"/>
      <c r="C1" s="2"/>
      <c r="D1" s="2"/>
      <c r="E1" s="2"/>
    </row>
    <row r="2" spans="1:5" ht="18.75">
      <c r="A2" s="2"/>
      <c r="B2" s="2"/>
      <c r="C2" s="2"/>
      <c r="D2" s="2"/>
      <c r="E2" s="2"/>
    </row>
    <row r="3" spans="1:5" ht="18.75">
      <c r="A3" s="4" t="s">
        <v>47</v>
      </c>
      <c r="B3" s="2"/>
      <c r="C3" s="2"/>
      <c r="D3" s="2"/>
      <c r="E3" s="2"/>
    </row>
    <row r="4" spans="1:5" ht="18.75">
      <c r="A4" s="2" t="s">
        <v>14</v>
      </c>
      <c r="B4" s="2" t="s">
        <v>15</v>
      </c>
      <c r="C4" s="2">
        <f>(C6/C7)*C8*C9</f>
        <v>40.989205746990542</v>
      </c>
      <c r="D4" s="2" t="s">
        <v>22</v>
      </c>
      <c r="E4" s="2"/>
    </row>
    <row r="5" spans="1:5" ht="18.75">
      <c r="A5" s="2"/>
      <c r="B5" s="2"/>
      <c r="C5" s="2"/>
      <c r="D5" s="2"/>
      <c r="E5" s="2"/>
    </row>
    <row r="6" spans="1:5" ht="18.75">
      <c r="A6" s="2" t="s">
        <v>0</v>
      </c>
      <c r="B6" s="2" t="s">
        <v>13</v>
      </c>
      <c r="C6" s="2">
        <f>FIR!C5</f>
        <v>15.153125969312585</v>
      </c>
      <c r="D6" s="2" t="s">
        <v>23</v>
      </c>
      <c r="E6" s="2"/>
    </row>
    <row r="7" spans="1:5" ht="18.75">
      <c r="A7" s="2" t="s">
        <v>16</v>
      </c>
      <c r="B7" s="2" t="s">
        <v>17</v>
      </c>
      <c r="C7" s="2">
        <v>20</v>
      </c>
      <c r="D7" s="2" t="s">
        <v>24</v>
      </c>
      <c r="E7" s="2"/>
    </row>
    <row r="8" spans="1:5" ht="18.75">
      <c r="A8" s="2" t="s">
        <v>18</v>
      </c>
      <c r="B8" s="2" t="s">
        <v>19</v>
      </c>
      <c r="C8" s="2">
        <f>C11*C12</f>
        <v>54.1</v>
      </c>
      <c r="D8" s="2" t="s">
        <v>25</v>
      </c>
      <c r="E8" s="2"/>
    </row>
    <row r="9" spans="1:5" ht="18.75">
      <c r="A9" s="2" t="s">
        <v>21</v>
      </c>
      <c r="B9" s="2" t="s">
        <v>20</v>
      </c>
      <c r="C9" s="2">
        <v>1</v>
      </c>
      <c r="D9" s="8" t="s">
        <v>26</v>
      </c>
      <c r="E9" s="2"/>
    </row>
    <row r="10" spans="1:5" ht="18.75">
      <c r="A10" s="2"/>
      <c r="B10" s="2"/>
      <c r="C10" s="2"/>
      <c r="D10" s="2"/>
      <c r="E10" s="2"/>
    </row>
    <row r="11" spans="1:5" ht="18.75">
      <c r="A11" s="2" t="s">
        <v>34</v>
      </c>
      <c r="B11" s="2" t="s">
        <v>32</v>
      </c>
      <c r="C11" s="2">
        <v>1</v>
      </c>
      <c r="D11" s="2" t="s">
        <v>50</v>
      </c>
      <c r="E11" s="2"/>
    </row>
    <row r="12" spans="1:5" ht="18.75">
      <c r="A12" s="2" t="s">
        <v>35</v>
      </c>
      <c r="B12" s="2" t="s">
        <v>33</v>
      </c>
      <c r="C12" s="2">
        <v>54.1</v>
      </c>
      <c r="D12" s="2"/>
      <c r="E12" s="2"/>
    </row>
    <row r="13" spans="1:5" ht="18.75">
      <c r="A13" s="2"/>
      <c r="B13" s="2"/>
      <c r="C13" s="2"/>
      <c r="D13" s="2"/>
      <c r="E13" s="2"/>
    </row>
    <row r="14" spans="1:5" ht="18.75">
      <c r="A14" s="2"/>
      <c r="B14" s="2"/>
      <c r="C14" s="2"/>
      <c r="D14" s="2"/>
      <c r="E14" s="2"/>
    </row>
    <row r="15" spans="1:5" ht="18.75">
      <c r="A15" s="2" t="s">
        <v>46</v>
      </c>
      <c r="B15" s="2" t="s">
        <v>36</v>
      </c>
      <c r="C15" s="4">
        <f>C16/C17</f>
        <v>9.997367255363547E-2</v>
      </c>
      <c r="D15" s="2" t="s">
        <v>49</v>
      </c>
      <c r="E15" s="4">
        <f>C17/C16</f>
        <v>10.002633437953417</v>
      </c>
    </row>
    <row r="16" spans="1:5" ht="18.75">
      <c r="A16" s="2" t="s">
        <v>38</v>
      </c>
      <c r="B16" s="2" t="s">
        <v>15</v>
      </c>
      <c r="C16" s="2">
        <f>C4</f>
        <v>40.989205746990542</v>
      </c>
      <c r="D16" s="2"/>
      <c r="E16" s="2"/>
    </row>
    <row r="17" spans="1:5" ht="18.75">
      <c r="A17" s="2" t="s">
        <v>37</v>
      </c>
      <c r="B17" s="2" t="s">
        <v>39</v>
      </c>
      <c r="C17" s="2">
        <v>410</v>
      </c>
      <c r="D17" s="2"/>
      <c r="E17" s="2"/>
    </row>
    <row r="18" spans="1:5" ht="18.75">
      <c r="A18" s="2"/>
      <c r="B18" s="2"/>
      <c r="C18" s="2"/>
      <c r="D18" s="2"/>
      <c r="E18" s="2"/>
    </row>
    <row r="19" spans="1:5" ht="18.75">
      <c r="A19" s="4" t="s">
        <v>48</v>
      </c>
      <c r="B19" s="2"/>
      <c r="C19" s="2"/>
      <c r="D19" s="2"/>
      <c r="E19" s="2"/>
    </row>
    <row r="20" spans="1:5" ht="18.75">
      <c r="A20" s="2" t="s">
        <v>14</v>
      </c>
      <c r="B20" s="2" t="s">
        <v>15</v>
      </c>
      <c r="C20" s="2">
        <f>(C22/C23)*C24*C25</f>
        <v>24.361499276582258</v>
      </c>
      <c r="D20" s="2" t="s">
        <v>22</v>
      </c>
      <c r="E20" s="2"/>
    </row>
    <row r="21" spans="1:5" ht="18.75">
      <c r="A21" s="2"/>
      <c r="B21" s="2"/>
      <c r="C21" s="2"/>
      <c r="D21" s="2"/>
      <c r="E21" s="2"/>
    </row>
    <row r="22" spans="1:5" ht="18.75">
      <c r="A22" s="2" t="s">
        <v>0</v>
      </c>
      <c r="B22" s="2" t="s">
        <v>13</v>
      </c>
      <c r="C22" s="2">
        <f>FIR!C12</f>
        <v>9.0060995477198738</v>
      </c>
      <c r="D22" s="2" t="s">
        <v>23</v>
      </c>
      <c r="E22" s="2"/>
    </row>
    <row r="23" spans="1:5" ht="18.75">
      <c r="A23" s="2" t="s">
        <v>16</v>
      </c>
      <c r="B23" s="2" t="s">
        <v>17</v>
      </c>
      <c r="C23" s="2">
        <v>20</v>
      </c>
      <c r="D23" s="2" t="s">
        <v>24</v>
      </c>
      <c r="E23" s="2"/>
    </row>
    <row r="24" spans="1:5" ht="18.75">
      <c r="A24" s="2" t="s">
        <v>18</v>
      </c>
      <c r="B24" s="2" t="s">
        <v>19</v>
      </c>
      <c r="C24" s="2">
        <f>C27*C28</f>
        <v>54.1</v>
      </c>
      <c r="D24" s="2" t="s">
        <v>25</v>
      </c>
      <c r="E24" s="2"/>
    </row>
    <row r="25" spans="1:5" ht="18.75">
      <c r="A25" s="2" t="s">
        <v>21</v>
      </c>
      <c r="B25" s="2" t="s">
        <v>20</v>
      </c>
      <c r="C25" s="2">
        <v>1</v>
      </c>
      <c r="D25" s="8" t="s">
        <v>26</v>
      </c>
      <c r="E25" s="2"/>
    </row>
    <row r="26" spans="1:5" ht="18.75">
      <c r="A26" s="2"/>
      <c r="B26" s="2"/>
      <c r="C26" s="2"/>
      <c r="D26" s="2"/>
      <c r="E26" s="2"/>
    </row>
    <row r="27" spans="1:5" ht="18.75">
      <c r="A27" s="2" t="s">
        <v>34</v>
      </c>
      <c r="B27" s="2" t="s">
        <v>32</v>
      </c>
      <c r="C27" s="2">
        <f>C11</f>
        <v>1</v>
      </c>
      <c r="D27" s="2" t="s">
        <v>50</v>
      </c>
      <c r="E27" s="2"/>
    </row>
    <row r="28" spans="1:5" ht="18.75">
      <c r="A28" s="2" t="s">
        <v>35</v>
      </c>
      <c r="B28" s="2" t="s">
        <v>33</v>
      </c>
      <c r="C28" s="2">
        <v>54.1</v>
      </c>
      <c r="D28" s="2"/>
      <c r="E28" s="2"/>
    </row>
    <row r="29" spans="1:5" ht="18.75">
      <c r="A29" s="2"/>
      <c r="B29" s="2"/>
      <c r="C29" s="2"/>
      <c r="D29" s="2"/>
      <c r="E29" s="2"/>
    </row>
    <row r="30" spans="1:5" ht="18.75">
      <c r="A30" s="2"/>
      <c r="B30" s="2"/>
      <c r="C30" s="2"/>
      <c r="D30" s="2"/>
      <c r="E30" s="2"/>
    </row>
    <row r="31" spans="1:5" ht="18.75">
      <c r="A31" s="2" t="s">
        <v>46</v>
      </c>
      <c r="B31" s="2" t="s">
        <v>36</v>
      </c>
      <c r="C31" s="4">
        <f>C32/C33</f>
        <v>5.9418290918493315E-2</v>
      </c>
      <c r="D31" s="2" t="s">
        <v>49</v>
      </c>
      <c r="E31" s="4">
        <f>C33/C32</f>
        <v>16.829834459085067</v>
      </c>
    </row>
    <row r="32" spans="1:5" ht="18.75">
      <c r="A32" s="2" t="s">
        <v>38</v>
      </c>
      <c r="B32" s="2" t="s">
        <v>15</v>
      </c>
      <c r="C32" s="2">
        <f>C20</f>
        <v>24.361499276582258</v>
      </c>
      <c r="D32" s="2"/>
      <c r="E32" s="2"/>
    </row>
    <row r="33" spans="1:5" ht="18.75">
      <c r="A33" s="2" t="s">
        <v>37</v>
      </c>
      <c r="B33" s="2" t="s">
        <v>39</v>
      </c>
      <c r="C33" s="2">
        <v>410</v>
      </c>
      <c r="D33" s="2"/>
      <c r="E33" s="2"/>
    </row>
    <row r="36" spans="1:5">
      <c r="A36" t="s">
        <v>31</v>
      </c>
    </row>
    <row r="37" spans="1:5">
      <c r="A37" t="s">
        <v>40</v>
      </c>
    </row>
    <row r="38" spans="1:5">
      <c r="A38" t="s">
        <v>41</v>
      </c>
    </row>
  </sheetData>
  <dataValidations count="1">
    <dataValidation type="list" allowBlank="1" showInputMessage="1" showErrorMessage="1" promptTitle="xx" sqref="B2">
      <formula1>$A$36:$A$38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E20"/>
  <sheetViews>
    <sheetView workbookViewId="0">
      <selection activeCell="A2" sqref="A2:E20"/>
    </sheetView>
  </sheetViews>
  <sheetFormatPr defaultRowHeight="15"/>
  <cols>
    <col min="1" max="1" width="25.140625" customWidth="1"/>
  </cols>
  <sheetData>
    <row r="2" spans="1:5" ht="18.75">
      <c r="A2" s="2" t="s">
        <v>51</v>
      </c>
      <c r="B2" s="2"/>
      <c r="C2" s="2"/>
      <c r="D2" s="2"/>
      <c r="E2" s="2"/>
    </row>
    <row r="3" spans="1:5" ht="18.75">
      <c r="A3" s="2"/>
      <c r="B3" s="2"/>
      <c r="C3" s="2"/>
      <c r="D3" s="2"/>
      <c r="E3" s="2"/>
    </row>
    <row r="4" spans="1:5" ht="18.75">
      <c r="A4" s="2"/>
      <c r="B4" s="2"/>
      <c r="C4" s="2"/>
      <c r="D4" s="2"/>
      <c r="E4" s="2"/>
    </row>
    <row r="5" spans="1:5" ht="18.75">
      <c r="A5" s="2" t="s">
        <v>44</v>
      </c>
      <c r="B5" s="2" t="s">
        <v>13</v>
      </c>
      <c r="C5" s="2">
        <f>C7/(C8*(1-C9/100)*(C10/100))</f>
        <v>15.153125969312585</v>
      </c>
      <c r="D5" s="2" t="s">
        <v>9</v>
      </c>
      <c r="E5" s="2"/>
    </row>
    <row r="6" spans="1:5" ht="18.75">
      <c r="A6" s="2"/>
      <c r="B6" s="2"/>
      <c r="C6" s="2"/>
      <c r="D6" s="2"/>
      <c r="E6" s="2"/>
    </row>
    <row r="7" spans="1:5" ht="18.75">
      <c r="A7" s="2" t="s">
        <v>8</v>
      </c>
      <c r="B7" s="2" t="s">
        <v>1</v>
      </c>
      <c r="C7" s="2">
        <f>DEE!B5</f>
        <v>81.563579517445191</v>
      </c>
      <c r="D7" s="2" t="s">
        <v>10</v>
      </c>
      <c r="E7" s="2"/>
    </row>
    <row r="8" spans="1:5" ht="18.75">
      <c r="A8" s="2" t="s">
        <v>7</v>
      </c>
      <c r="B8" s="2" t="s">
        <v>2</v>
      </c>
      <c r="C8" s="2">
        <v>22.7</v>
      </c>
      <c r="D8" s="2" t="s">
        <v>11</v>
      </c>
      <c r="E8" s="2"/>
    </row>
    <row r="9" spans="1:5" ht="18.75">
      <c r="A9" s="2" t="s">
        <v>6</v>
      </c>
      <c r="B9" s="2" t="s">
        <v>3</v>
      </c>
      <c r="C9" s="2">
        <v>68.8</v>
      </c>
      <c r="D9" s="2" t="s">
        <v>12</v>
      </c>
      <c r="E9" s="2"/>
    </row>
    <row r="10" spans="1:5" ht="18.75">
      <c r="A10" s="2" t="s">
        <v>5</v>
      </c>
      <c r="B10" s="2" t="s">
        <v>4</v>
      </c>
      <c r="C10" s="2">
        <v>76</v>
      </c>
      <c r="D10" s="2" t="s">
        <v>12</v>
      </c>
      <c r="E10" s="2"/>
    </row>
    <row r="11" spans="1:5" ht="18.75">
      <c r="A11" s="2"/>
      <c r="B11" s="2"/>
      <c r="C11" s="2"/>
      <c r="D11" s="2"/>
      <c r="E11" s="2"/>
    </row>
    <row r="12" spans="1:5" ht="18.75">
      <c r="A12" s="2" t="s">
        <v>45</v>
      </c>
      <c r="B12" s="2" t="s">
        <v>13</v>
      </c>
      <c r="C12" s="2">
        <f>C14/(C15*(1-C16/100)*(C17/100))</f>
        <v>9.0060995477198738</v>
      </c>
      <c r="D12" s="2" t="s">
        <v>9</v>
      </c>
      <c r="E12" s="2"/>
    </row>
    <row r="13" spans="1:5" ht="18.75">
      <c r="A13" s="2"/>
      <c r="B13" s="2"/>
      <c r="C13" s="2"/>
      <c r="D13" s="2"/>
      <c r="E13" s="2"/>
    </row>
    <row r="14" spans="1:5" ht="18.75">
      <c r="A14" s="2" t="s">
        <v>8</v>
      </c>
      <c r="B14" s="2" t="s">
        <v>1</v>
      </c>
      <c r="C14" s="2">
        <f>DEE!D5</f>
        <v>55.492775509990977</v>
      </c>
      <c r="D14" s="2" t="s">
        <v>10</v>
      </c>
      <c r="E14" s="2"/>
    </row>
    <row r="15" spans="1:5" ht="18.75">
      <c r="A15" s="2" t="s">
        <v>7</v>
      </c>
      <c r="B15" s="2" t="s">
        <v>2</v>
      </c>
      <c r="C15" s="2">
        <v>22.7</v>
      </c>
      <c r="D15" s="2" t="s">
        <v>11</v>
      </c>
      <c r="E15" s="2"/>
    </row>
    <row r="16" spans="1:5" ht="18.75">
      <c r="A16" s="2" t="s">
        <v>6</v>
      </c>
      <c r="B16" s="2" t="s">
        <v>3</v>
      </c>
      <c r="C16" s="2">
        <v>68.8</v>
      </c>
      <c r="D16" s="2" t="s">
        <v>12</v>
      </c>
      <c r="E16" s="2"/>
    </row>
    <row r="17" spans="1:5" ht="18.75">
      <c r="A17" s="2" t="s">
        <v>5</v>
      </c>
      <c r="B17" s="2" t="s">
        <v>4</v>
      </c>
      <c r="C17" s="2">
        <v>87</v>
      </c>
      <c r="D17" s="2" t="s">
        <v>12</v>
      </c>
      <c r="E17" s="2"/>
    </row>
    <row r="18" spans="1:5" ht="18.75">
      <c r="A18" s="2"/>
      <c r="B18" s="2"/>
      <c r="C18" s="2"/>
      <c r="D18" s="2"/>
      <c r="E18" s="2"/>
    </row>
    <row r="19" spans="1:5" ht="18.75">
      <c r="A19" s="2"/>
      <c r="B19" s="2"/>
      <c r="C19" s="2"/>
      <c r="D19" s="2"/>
      <c r="E19" s="2"/>
    </row>
    <row r="20" spans="1:5" ht="18.75">
      <c r="A20" s="2"/>
      <c r="B20" s="2"/>
      <c r="C20" s="2"/>
      <c r="D20" s="2"/>
      <c r="E20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12"/>
  <sheetViews>
    <sheetView workbookViewId="0">
      <selection activeCell="B9" sqref="B9"/>
    </sheetView>
  </sheetViews>
  <sheetFormatPr defaultRowHeight="15"/>
  <cols>
    <col min="1" max="1" width="24" customWidth="1"/>
    <col min="2" max="2" width="13.140625" customWidth="1"/>
    <col min="3" max="3" width="11.7109375" style="1" customWidth="1"/>
  </cols>
  <sheetData>
    <row r="2" spans="1:5" ht="18.75">
      <c r="A2" s="2"/>
      <c r="B2" s="2"/>
      <c r="C2" s="3"/>
      <c r="D2" s="2"/>
      <c r="E2" s="2"/>
    </row>
    <row r="3" spans="1:5" ht="56.25">
      <c r="A3" s="2"/>
      <c r="B3" s="4" t="s">
        <v>42</v>
      </c>
      <c r="C3" s="5" t="s">
        <v>40</v>
      </c>
      <c r="D3" s="4" t="s">
        <v>41</v>
      </c>
      <c r="E3" s="2"/>
    </row>
    <row r="4" spans="1:5" ht="18.75">
      <c r="A4" s="2"/>
      <c r="B4" s="2"/>
      <c r="C4" s="3"/>
      <c r="D4" s="2"/>
      <c r="E4" s="2"/>
    </row>
    <row r="5" spans="1:5" ht="18.75">
      <c r="A5" s="4" t="s">
        <v>8</v>
      </c>
      <c r="B5" s="6">
        <f>10^(B7+B8*B9)</f>
        <v>81.563579517445191</v>
      </c>
      <c r="C5" s="6">
        <f t="shared" ref="C5:D5" si="0">10^(C7+C8*C9)</f>
        <v>51.214043627247399</v>
      </c>
      <c r="D5" s="6">
        <f t="shared" si="0"/>
        <v>55.492775509990977</v>
      </c>
      <c r="E5" s="3" t="s">
        <v>30</v>
      </c>
    </row>
    <row r="6" spans="1:5" ht="18.75">
      <c r="A6" s="4"/>
      <c r="B6" s="2"/>
      <c r="C6" s="3"/>
      <c r="D6" s="2"/>
      <c r="E6" s="2"/>
    </row>
    <row r="7" spans="1:5" ht="18.75">
      <c r="A7" s="4" t="s">
        <v>27</v>
      </c>
      <c r="B7" s="7">
        <v>1.032</v>
      </c>
      <c r="C7" s="3">
        <v>0.83899999999999997</v>
      </c>
      <c r="D7" s="2">
        <v>0.81399999999999995</v>
      </c>
      <c r="E7" s="2"/>
    </row>
    <row r="8" spans="1:5" ht="18.75">
      <c r="A8" s="4" t="s">
        <v>28</v>
      </c>
      <c r="B8" s="7">
        <v>0.67600000000000005</v>
      </c>
      <c r="C8" s="3">
        <v>0.66900000000000004</v>
      </c>
      <c r="D8" s="2">
        <v>0.71499999999999997</v>
      </c>
      <c r="E8" s="2"/>
    </row>
    <row r="9" spans="1:5" ht="18.75">
      <c r="A9" s="4" t="s">
        <v>29</v>
      </c>
      <c r="B9" s="7">
        <f>LOG(ETE!C7)</f>
        <v>1.3010299956639813</v>
      </c>
      <c r="C9" s="7">
        <f>B9</f>
        <v>1.3010299956639813</v>
      </c>
      <c r="D9" s="7">
        <f>C9</f>
        <v>1.3010299956639813</v>
      </c>
      <c r="E9" s="2"/>
    </row>
    <row r="10" spans="1:5" ht="18.75">
      <c r="A10" s="2"/>
      <c r="B10" s="2"/>
      <c r="C10" s="3"/>
      <c r="D10" s="2"/>
      <c r="E10" s="2"/>
    </row>
    <row r="11" spans="1:5" ht="18.75">
      <c r="A11" s="2"/>
      <c r="B11" s="2"/>
      <c r="C11" s="3"/>
      <c r="D11" s="2"/>
      <c r="E11" s="2"/>
    </row>
    <row r="12" spans="1:5" ht="18.75">
      <c r="A12" s="2"/>
      <c r="B12" s="2"/>
      <c r="C12" s="3"/>
      <c r="D12" s="2"/>
      <c r="E12" s="2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4" sqref="D24"/>
    </sheetView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>
      <selection activeCell="G30" sqref="G30"/>
    </sheetView>
  </sheetViews>
  <sheetFormatPr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6" sqref="E16"/>
    </sheetView>
  </sheetViews>
  <sheetFormatPr defaultRowHeight="15"/>
  <sheetData/>
  <dataValidations count="1">
    <dataValidation type="list" allowBlank="1" showInputMessage="1" showErrorMessage="1" promptTitle="type of organism" sqref="B9:B11">
      <formula1>$B$9:$B$11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ETE</vt:lpstr>
      <vt:lpstr>FIR</vt:lpstr>
      <vt:lpstr>DEE</vt:lpstr>
      <vt:lpstr>AE,MC,FE</vt:lpstr>
      <vt:lpstr>RUD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Luttik</dc:creator>
  <cp:lastModifiedBy>Robert Luttik</cp:lastModifiedBy>
  <dcterms:created xsi:type="dcterms:W3CDTF">2015-06-23T07:49:40Z</dcterms:created>
  <dcterms:modified xsi:type="dcterms:W3CDTF">2015-07-29T19:49:29Z</dcterms:modified>
</cp:coreProperties>
</file>